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3751\OneDrive\Desktop\Mesure M2 faisceau\"/>
    </mc:Choice>
  </mc:AlternateContent>
  <xr:revisionPtr revIDLastSave="0" documentId="13_ncr:1_{92379636-CAD4-45A7-B66D-BAC40BAEE4C9}" xr6:coauthVersionLast="47" xr6:coauthVersionMax="47" xr10:uidLastSave="{00000000-0000-0000-0000-000000000000}"/>
  <bookViews>
    <workbookView xWindow="-110" yWindow="-110" windowWidth="19420" windowHeight="10300" xr2:uid="{CAEC1516-3607-4043-927D-EF469520EDD8}"/>
  </bookViews>
  <sheets>
    <sheet name="M² " sheetId="4" r:id="rId1"/>
  </sheets>
  <definedNames>
    <definedName name="solver_adj" localSheetId="0" hidden="1">'M² '!$Q$1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'M² '!$H$22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" i="4" l="1"/>
  <c r="H2" i="4" s="1"/>
  <c r="F9" i="4"/>
  <c r="F6" i="4"/>
  <c r="D2" i="4"/>
  <c r="Q3" i="4"/>
  <c r="G5" i="4" s="1"/>
  <c r="G12" i="4"/>
  <c r="G13" i="4"/>
  <c r="G14" i="4"/>
  <c r="G15" i="4"/>
  <c r="G16" i="4"/>
  <c r="G17" i="4"/>
  <c r="F3" i="4"/>
  <c r="F4" i="4"/>
  <c r="F5" i="4"/>
  <c r="F7" i="4"/>
  <c r="F8" i="4"/>
  <c r="F10" i="4"/>
  <c r="F11" i="4"/>
  <c r="F12" i="4"/>
  <c r="F13" i="4"/>
  <c r="F14" i="4"/>
  <c r="F15" i="4"/>
  <c r="F16" i="4"/>
  <c r="F17" i="4"/>
  <c r="Q8" i="4"/>
  <c r="D3" i="4"/>
  <c r="E3" i="4"/>
  <c r="D4" i="4"/>
  <c r="E4" i="4"/>
  <c r="D5" i="4"/>
  <c r="E5" i="4"/>
  <c r="D6" i="4"/>
  <c r="E6" i="4"/>
  <c r="D7" i="4"/>
  <c r="E7" i="4"/>
  <c r="D8" i="4"/>
  <c r="E8" i="4"/>
  <c r="D9" i="4"/>
  <c r="E9" i="4"/>
  <c r="D10" i="4"/>
  <c r="E10" i="4"/>
  <c r="D11" i="4"/>
  <c r="E11" i="4"/>
  <c r="D12" i="4"/>
  <c r="E12" i="4"/>
  <c r="D13" i="4"/>
  <c r="E13" i="4"/>
  <c r="D14" i="4"/>
  <c r="E14" i="4"/>
  <c r="D15" i="4"/>
  <c r="E15" i="4"/>
  <c r="D16" i="4"/>
  <c r="E16" i="4"/>
  <c r="D17" i="4"/>
  <c r="E17" i="4"/>
  <c r="E2" i="4"/>
  <c r="G2" i="4" l="1"/>
  <c r="I2" i="4" s="1"/>
  <c r="I17" i="4"/>
  <c r="I16" i="4"/>
  <c r="H13" i="4"/>
  <c r="H10" i="4"/>
  <c r="I5" i="4"/>
  <c r="H5" i="4"/>
  <c r="I14" i="4"/>
  <c r="H17" i="4"/>
  <c r="H9" i="4"/>
  <c r="I13" i="4"/>
  <c r="H16" i="4"/>
  <c r="H8" i="4"/>
  <c r="I12" i="4"/>
  <c r="H15" i="4"/>
  <c r="H7" i="4"/>
  <c r="H14" i="4"/>
  <c r="H6" i="4"/>
  <c r="H12" i="4"/>
  <c r="H4" i="4"/>
  <c r="H11" i="4"/>
  <c r="H3" i="4"/>
  <c r="I15" i="4"/>
  <c r="G11" i="4"/>
  <c r="I11" i="4" s="1"/>
  <c r="G10" i="4"/>
  <c r="I10" i="4" s="1"/>
  <c r="G8" i="4"/>
  <c r="I8" i="4" s="1"/>
  <c r="G7" i="4"/>
  <c r="I7" i="4" s="1"/>
  <c r="G4" i="4"/>
  <c r="I4" i="4" s="1"/>
  <c r="G3" i="4"/>
  <c r="I3" i="4" s="1"/>
  <c r="G9" i="4"/>
  <c r="I9" i="4" s="1"/>
  <c r="G6" i="4"/>
  <c r="I6" i="4" s="1"/>
  <c r="H22" i="4" l="1"/>
  <c r="I22" i="4"/>
</calcChain>
</file>

<file path=xl/sharedStrings.xml><?xml version="1.0" encoding="utf-8"?>
<sst xmlns="http://schemas.openxmlformats.org/spreadsheetml/2006/main" count="18" uniqueCount="18">
  <si>
    <t>M2u</t>
  </si>
  <si>
    <t>M2v</t>
  </si>
  <si>
    <t>Pi</t>
  </si>
  <si>
    <t>Err^2 Wu</t>
  </si>
  <si>
    <t>Err^2 Wv</t>
  </si>
  <si>
    <t>Total</t>
  </si>
  <si>
    <t>Estimated Wv</t>
  </si>
  <si>
    <t>Estimated Wu</t>
  </si>
  <si>
    <t>Z (µm)</t>
  </si>
  <si>
    <t>2Wu (µm)</t>
  </si>
  <si>
    <t>2Wv (µm)</t>
  </si>
  <si>
    <t>Wu (µm)</t>
  </si>
  <si>
    <t>Wv (µm)</t>
  </si>
  <si>
    <t>lamda (µm)</t>
  </si>
  <si>
    <t>W0u (µm)</t>
  </si>
  <si>
    <t>W0v (µm)</t>
  </si>
  <si>
    <t>Z de W0u (µm)</t>
  </si>
  <si>
    <t>Z de W0v (µm)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</si>
</sst>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6D6D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D6D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'M² '!$D$1</c:f>
              <c:strCache>
                <c:ptCount val="1"/>
                <c:pt idx="0">
                  <c:v>Wu (µm)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'M² '!$A$2:$A$21</c:f>
              <c:numCache>
                <c:formatCode>General</c:formatCode>
                <c:ptCount val="20"/>
                <c:pt idx="0">
                  <c:v>50000</c:v>
                </c:pt>
                <c:pt idx="1">
                  <c:v>58000</c:v>
                </c:pt>
                <c:pt idx="2">
                  <c:v>64000</c:v>
                </c:pt>
                <c:pt idx="3">
                  <c:v>74000</c:v>
                </c:pt>
                <c:pt idx="4">
                  <c:v>81000</c:v>
                </c:pt>
                <c:pt idx="5">
                  <c:v>91000</c:v>
                </c:pt>
                <c:pt idx="6">
                  <c:v>101000</c:v>
                </c:pt>
                <c:pt idx="7">
                  <c:v>113000</c:v>
                </c:pt>
                <c:pt idx="8">
                  <c:v>127000</c:v>
                </c:pt>
                <c:pt idx="9">
                  <c:v>145000</c:v>
                </c:pt>
                <c:pt idx="10">
                  <c:v>157000</c:v>
                </c:pt>
                <c:pt idx="11">
                  <c:v>174000</c:v>
                </c:pt>
                <c:pt idx="12">
                  <c:v>183000</c:v>
                </c:pt>
                <c:pt idx="13">
                  <c:v>193000</c:v>
                </c:pt>
                <c:pt idx="14">
                  <c:v>207000</c:v>
                </c:pt>
                <c:pt idx="15">
                  <c:v>231000</c:v>
                </c:pt>
              </c:numCache>
            </c:numRef>
          </c:xVal>
          <c:yVal>
            <c:numRef>
              <c:f>'M² '!$D$2:$D$21</c:f>
              <c:numCache>
                <c:formatCode>General</c:formatCode>
                <c:ptCount val="20"/>
                <c:pt idx="0">
                  <c:v>282.5</c:v>
                </c:pt>
                <c:pt idx="1">
                  <c:v>245.85</c:v>
                </c:pt>
                <c:pt idx="2">
                  <c:v>207.2</c:v>
                </c:pt>
                <c:pt idx="3">
                  <c:v>152.15</c:v>
                </c:pt>
                <c:pt idx="4">
                  <c:v>112.3</c:v>
                </c:pt>
                <c:pt idx="5">
                  <c:v>79.05</c:v>
                </c:pt>
                <c:pt idx="6">
                  <c:v>62.15</c:v>
                </c:pt>
                <c:pt idx="7">
                  <c:v>101.1</c:v>
                </c:pt>
                <c:pt idx="8">
                  <c:v>160.80000000000001</c:v>
                </c:pt>
                <c:pt idx="9">
                  <c:v>244.7</c:v>
                </c:pt>
                <c:pt idx="10">
                  <c:v>312.10000000000002</c:v>
                </c:pt>
                <c:pt idx="11">
                  <c:v>399.7</c:v>
                </c:pt>
                <c:pt idx="12">
                  <c:v>460</c:v>
                </c:pt>
                <c:pt idx="13">
                  <c:v>507.35</c:v>
                </c:pt>
                <c:pt idx="14">
                  <c:v>580.65</c:v>
                </c:pt>
                <c:pt idx="15">
                  <c:v>717.5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E8B-47C8-9120-4BE092CFA985}"/>
            </c:ext>
          </c:extLst>
        </c:ser>
        <c:ser>
          <c:idx val="1"/>
          <c:order val="1"/>
          <c:tx>
            <c:strRef>
              <c:f>'M² '!$E$1</c:f>
              <c:strCache>
                <c:ptCount val="1"/>
                <c:pt idx="0">
                  <c:v>Wv (µm)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'M² '!$A$2:$A$21</c:f>
              <c:numCache>
                <c:formatCode>General</c:formatCode>
                <c:ptCount val="20"/>
                <c:pt idx="0">
                  <c:v>50000</c:v>
                </c:pt>
                <c:pt idx="1">
                  <c:v>58000</c:v>
                </c:pt>
                <c:pt idx="2">
                  <c:v>64000</c:v>
                </c:pt>
                <c:pt idx="3">
                  <c:v>74000</c:v>
                </c:pt>
                <c:pt idx="4">
                  <c:v>81000</c:v>
                </c:pt>
                <c:pt idx="5">
                  <c:v>91000</c:v>
                </c:pt>
                <c:pt idx="6">
                  <c:v>101000</c:v>
                </c:pt>
                <c:pt idx="7">
                  <c:v>113000</c:v>
                </c:pt>
                <c:pt idx="8">
                  <c:v>127000</c:v>
                </c:pt>
                <c:pt idx="9">
                  <c:v>145000</c:v>
                </c:pt>
                <c:pt idx="10">
                  <c:v>157000</c:v>
                </c:pt>
                <c:pt idx="11">
                  <c:v>174000</c:v>
                </c:pt>
                <c:pt idx="12">
                  <c:v>183000</c:v>
                </c:pt>
                <c:pt idx="13">
                  <c:v>193000</c:v>
                </c:pt>
                <c:pt idx="14">
                  <c:v>207000</c:v>
                </c:pt>
                <c:pt idx="15">
                  <c:v>231000</c:v>
                </c:pt>
              </c:numCache>
            </c:numRef>
          </c:xVal>
          <c:yVal>
            <c:numRef>
              <c:f>'M² '!$E$2:$E$21</c:f>
              <c:numCache>
                <c:formatCode>General</c:formatCode>
                <c:ptCount val="20"/>
                <c:pt idx="0">
                  <c:v>275.39999999999998</c:v>
                </c:pt>
                <c:pt idx="1">
                  <c:v>239.95</c:v>
                </c:pt>
                <c:pt idx="2">
                  <c:v>204.2</c:v>
                </c:pt>
                <c:pt idx="3">
                  <c:v>145.75</c:v>
                </c:pt>
                <c:pt idx="4">
                  <c:v>105.55</c:v>
                </c:pt>
                <c:pt idx="5">
                  <c:v>70.150000000000006</c:v>
                </c:pt>
                <c:pt idx="6">
                  <c:v>62.5</c:v>
                </c:pt>
                <c:pt idx="7">
                  <c:v>111.45</c:v>
                </c:pt>
                <c:pt idx="8">
                  <c:v>179.6</c:v>
                </c:pt>
                <c:pt idx="9">
                  <c:v>265.3</c:v>
                </c:pt>
                <c:pt idx="10">
                  <c:v>341.4</c:v>
                </c:pt>
                <c:pt idx="11">
                  <c:v>426.6</c:v>
                </c:pt>
                <c:pt idx="12">
                  <c:v>482.2</c:v>
                </c:pt>
                <c:pt idx="13">
                  <c:v>531.29999999999995</c:v>
                </c:pt>
                <c:pt idx="14">
                  <c:v>611.25</c:v>
                </c:pt>
                <c:pt idx="15">
                  <c:v>746.3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E8B-47C8-9120-4BE092CFA9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3102367"/>
        <c:axId val="1993103199"/>
      </c:scatterChart>
      <c:scatterChart>
        <c:scatterStyle val="smoothMarker"/>
        <c:varyColors val="0"/>
        <c:ser>
          <c:idx val="2"/>
          <c:order val="2"/>
          <c:tx>
            <c:strRef>
              <c:f>'M² '!$F$1</c:f>
              <c:strCache>
                <c:ptCount val="1"/>
                <c:pt idx="0">
                  <c:v>Estimated Wu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xVal>
            <c:numRef>
              <c:f>'M² '!$A$2:$A$21</c:f>
              <c:numCache>
                <c:formatCode>General</c:formatCode>
                <c:ptCount val="20"/>
                <c:pt idx="0">
                  <c:v>50000</c:v>
                </c:pt>
                <c:pt idx="1">
                  <c:v>58000</c:v>
                </c:pt>
                <c:pt idx="2">
                  <c:v>64000</c:v>
                </c:pt>
                <c:pt idx="3">
                  <c:v>74000</c:v>
                </c:pt>
                <c:pt idx="4">
                  <c:v>81000</c:v>
                </c:pt>
                <c:pt idx="5">
                  <c:v>91000</c:v>
                </c:pt>
                <c:pt idx="6">
                  <c:v>101000</c:v>
                </c:pt>
                <c:pt idx="7">
                  <c:v>113000</c:v>
                </c:pt>
                <c:pt idx="8">
                  <c:v>127000</c:v>
                </c:pt>
                <c:pt idx="9">
                  <c:v>145000</c:v>
                </c:pt>
                <c:pt idx="10">
                  <c:v>157000</c:v>
                </c:pt>
                <c:pt idx="11">
                  <c:v>174000</c:v>
                </c:pt>
                <c:pt idx="12">
                  <c:v>183000</c:v>
                </c:pt>
                <c:pt idx="13">
                  <c:v>193000</c:v>
                </c:pt>
                <c:pt idx="14">
                  <c:v>207000</c:v>
                </c:pt>
                <c:pt idx="15">
                  <c:v>231000</c:v>
                </c:pt>
              </c:numCache>
            </c:numRef>
          </c:xVal>
          <c:yVal>
            <c:numRef>
              <c:f>'M² '!$F$2:$F$21</c:f>
              <c:numCache>
                <c:formatCode>General</c:formatCode>
                <c:ptCount val="20"/>
                <c:pt idx="0">
                  <c:v>282.93476891194007</c:v>
                </c:pt>
                <c:pt idx="1">
                  <c:v>240.88216894193511</c:v>
                </c:pt>
                <c:pt idx="2">
                  <c:v>209.67565547330761</c:v>
                </c:pt>
                <c:pt idx="3">
                  <c:v>158.79786546680921</c:v>
                </c:pt>
                <c:pt idx="4">
                  <c:v>124.81815378117669</c:v>
                </c:pt>
                <c:pt idx="5">
                  <c:v>82.412740236782369</c:v>
                </c:pt>
                <c:pt idx="6">
                  <c:v>62.15</c:v>
                </c:pt>
                <c:pt idx="7">
                  <c:v>89.892848129330787</c:v>
                </c:pt>
                <c:pt idx="8">
                  <c:v>153.83194184741703</c:v>
                </c:pt>
                <c:pt idx="9">
                  <c:v>246.11512697226217</c:v>
                </c:pt>
                <c:pt idx="10">
                  <c:v>309.39215045730742</c:v>
                </c:pt>
                <c:pt idx="11">
                  <c:v>399.95209179380691</c:v>
                </c:pt>
                <c:pt idx="12">
                  <c:v>448.13450594020338</c:v>
                </c:pt>
                <c:pt idx="13">
                  <c:v>501.79005930997238</c:v>
                </c:pt>
                <c:pt idx="14">
                  <c:v>577.05434777390076</c:v>
                </c:pt>
                <c:pt idx="15">
                  <c:v>706.33116759327368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E8B-47C8-9120-4BE092CFA985}"/>
            </c:ext>
          </c:extLst>
        </c:ser>
        <c:ser>
          <c:idx val="3"/>
          <c:order val="3"/>
          <c:tx>
            <c:strRef>
              <c:f>'M² '!$G$1</c:f>
              <c:strCache>
                <c:ptCount val="1"/>
                <c:pt idx="0">
                  <c:v>Estimated Wv</c:v>
                </c:pt>
              </c:strCache>
            </c:strRef>
          </c:tx>
          <c:spPr>
            <a:ln w="19050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xVal>
            <c:numRef>
              <c:f>'M² '!$A$2:$A$21</c:f>
              <c:numCache>
                <c:formatCode>General</c:formatCode>
                <c:ptCount val="20"/>
                <c:pt idx="0">
                  <c:v>50000</c:v>
                </c:pt>
                <c:pt idx="1">
                  <c:v>58000</c:v>
                </c:pt>
                <c:pt idx="2">
                  <c:v>64000</c:v>
                </c:pt>
                <c:pt idx="3">
                  <c:v>74000</c:v>
                </c:pt>
                <c:pt idx="4">
                  <c:v>81000</c:v>
                </c:pt>
                <c:pt idx="5">
                  <c:v>91000</c:v>
                </c:pt>
                <c:pt idx="6">
                  <c:v>101000</c:v>
                </c:pt>
                <c:pt idx="7">
                  <c:v>113000</c:v>
                </c:pt>
                <c:pt idx="8">
                  <c:v>127000</c:v>
                </c:pt>
                <c:pt idx="9">
                  <c:v>145000</c:v>
                </c:pt>
                <c:pt idx="10">
                  <c:v>157000</c:v>
                </c:pt>
                <c:pt idx="11">
                  <c:v>174000</c:v>
                </c:pt>
                <c:pt idx="12">
                  <c:v>183000</c:v>
                </c:pt>
                <c:pt idx="13">
                  <c:v>193000</c:v>
                </c:pt>
                <c:pt idx="14">
                  <c:v>207000</c:v>
                </c:pt>
                <c:pt idx="15">
                  <c:v>231000</c:v>
                </c:pt>
              </c:numCache>
            </c:numRef>
          </c:xVal>
          <c:yVal>
            <c:numRef>
              <c:f>'M² '!$G$2:$G$21</c:f>
              <c:numCache>
                <c:formatCode>General</c:formatCode>
                <c:ptCount val="20"/>
                <c:pt idx="0">
                  <c:v>288.02989797922601</c:v>
                </c:pt>
                <c:pt idx="1">
                  <c:v>245.1629715700897</c:v>
                </c:pt>
                <c:pt idx="2">
                  <c:v>213.34415800812479</c:v>
                </c:pt>
                <c:pt idx="3">
                  <c:v>161.44202032212016</c:v>
                </c:pt>
                <c:pt idx="4">
                  <c:v>126.74335246500074</c:v>
                </c:pt>
                <c:pt idx="5">
                  <c:v>83.34060744029199</c:v>
                </c:pt>
                <c:pt idx="6">
                  <c:v>62.5</c:v>
                </c:pt>
                <c:pt idx="7">
                  <c:v>91.010965613294474</c:v>
                </c:pt>
                <c:pt idx="8">
                  <c:v>156.37340021875178</c:v>
                </c:pt>
                <c:pt idx="9">
                  <c:v>250.49783749023919</c:v>
                </c:pt>
                <c:pt idx="10">
                  <c:v>314.99531547229157</c:v>
                </c:pt>
                <c:pt idx="11">
                  <c:v>407.27907011957183</c:v>
                </c:pt>
                <c:pt idx="12">
                  <c:v>456.37261803735902</c:v>
                </c:pt>
                <c:pt idx="13">
                  <c:v>511.03976915546059</c:v>
                </c:pt>
                <c:pt idx="14">
                  <c:v>587.71932374165942</c:v>
                </c:pt>
                <c:pt idx="15">
                  <c:v>719.42060534804546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E8B-47C8-9120-4BE092CFA9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3102367"/>
        <c:axId val="1993103199"/>
      </c:scatterChart>
      <c:valAx>
        <c:axId val="199310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3103199"/>
        <c:crosses val="autoZero"/>
        <c:crossBetween val="midCat"/>
      </c:valAx>
      <c:valAx>
        <c:axId val="19931031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310236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443753</xdr:colOff>
      <xdr:row>9</xdr:row>
      <xdr:rowOff>15689</xdr:rowOff>
    </xdr:from>
    <xdr:to>
      <xdr:col>16</xdr:col>
      <xdr:colOff>750607</xdr:colOff>
      <xdr:row>24</xdr:row>
      <xdr:rowOff>44263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4CFE458-B3BC-4327-896C-86696B33BF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7F45A-BD2B-42B7-B7BC-BBF00114BC91}">
  <dimension ref="A1:Q22"/>
  <sheetViews>
    <sheetView tabSelected="1" zoomScale="85" zoomScaleNormal="85" workbookViewId="0">
      <selection activeCell="L6" sqref="L6"/>
    </sheetView>
  </sheetViews>
  <sheetFormatPr defaultRowHeight="14.5" x14ac:dyDescent="0.35"/>
  <cols>
    <col min="17" max="17" width="10.81640625" bestFit="1" customWidth="1"/>
  </cols>
  <sheetData>
    <row r="1" spans="1:17" x14ac:dyDescent="0.35">
      <c r="A1" t="s">
        <v>8</v>
      </c>
      <c r="B1" t="s">
        <v>9</v>
      </c>
      <c r="C1" t="s">
        <v>10</v>
      </c>
      <c r="D1" t="s">
        <v>11</v>
      </c>
      <c r="E1" t="s">
        <v>12</v>
      </c>
      <c r="F1" t="s">
        <v>7</v>
      </c>
      <c r="G1" t="s">
        <v>6</v>
      </c>
      <c r="H1" t="s">
        <v>3</v>
      </c>
      <c r="I1" t="s">
        <v>4</v>
      </c>
      <c r="P1" s="2" t="s">
        <v>0</v>
      </c>
      <c r="Q1" s="2">
        <v>1.0259614799158452</v>
      </c>
    </row>
    <row r="2" spans="1:17" x14ac:dyDescent="0.35">
      <c r="A2">
        <v>50000</v>
      </c>
      <c r="B2">
        <v>565</v>
      </c>
      <c r="C2">
        <v>550.79999999999995</v>
      </c>
      <c r="D2">
        <f>B2/2</f>
        <v>282.5</v>
      </c>
      <c r="E2">
        <f>C2/2</f>
        <v>275.39999999999998</v>
      </c>
      <c r="F2">
        <f>$Q$4*SQRT(1+((A2-$Q$6)^2*(($Q$1*$Q$3)/($Q$8*($Q$4)^2))^2))</f>
        <v>282.93476891194007</v>
      </c>
      <c r="G2">
        <f>$Q$5*SQRT(1+((A2-$Q$7)^2*(($Q$2*$Q$3)/($Q$8*($Q$5)^2))^2))</f>
        <v>288.02989797922601</v>
      </c>
      <c r="H2">
        <f>((F2-D2)/D2)^2</f>
        <v>2.368536383924203E-6</v>
      </c>
      <c r="I2">
        <f>((G2-E2)/E2)^2</f>
        <v>2.1031575774335207E-3</v>
      </c>
      <c r="P2" s="1" t="s">
        <v>1</v>
      </c>
      <c r="Q2" s="1">
        <v>1.050962171355549</v>
      </c>
    </row>
    <row r="3" spans="1:17" x14ac:dyDescent="0.35">
      <c r="A3">
        <v>58000</v>
      </c>
      <c r="B3">
        <v>491.7</v>
      </c>
      <c r="C3">
        <v>479.9</v>
      </c>
      <c r="D3">
        <f t="shared" ref="D3:D17" si="0">B3/2</f>
        <v>245.85</v>
      </c>
      <c r="E3">
        <f t="shared" ref="E3:E17" si="1">C3/2</f>
        <v>239.95</v>
      </c>
      <c r="F3">
        <f t="shared" ref="F3:F17" si="2">$Q$4*SQRT(1+((A3-$Q$6)^2*(($Q$1*$Q$3)/($Q$8*($Q$4)^2))^2))</f>
        <v>240.88216894193511</v>
      </c>
      <c r="G3">
        <f t="shared" ref="G3:G17" si="3">$Q$5*SQRT(1+((A3-$Q$7)^2*(($Q$2*$Q$3)/($Q$8*($Q$5)^2))^2))</f>
        <v>245.1629715700897</v>
      </c>
      <c r="H3">
        <f t="shared" ref="H3:H17" si="4">((F3-D3)/D3)^2</f>
        <v>4.0831300373632212E-4</v>
      </c>
      <c r="I3">
        <f t="shared" ref="I3:I17" si="5">((G3-E3)/E3)^2</f>
        <v>4.7198609508472805E-4</v>
      </c>
      <c r="P3" t="s">
        <v>13</v>
      </c>
      <c r="Q3">
        <f>1030*0.001</f>
        <v>1.03</v>
      </c>
    </row>
    <row r="4" spans="1:17" x14ac:dyDescent="0.35">
      <c r="A4">
        <v>64000</v>
      </c>
      <c r="B4">
        <v>414.4</v>
      </c>
      <c r="C4">
        <v>408.4</v>
      </c>
      <c r="D4">
        <f t="shared" si="0"/>
        <v>207.2</v>
      </c>
      <c r="E4">
        <f t="shared" si="1"/>
        <v>204.2</v>
      </c>
      <c r="F4">
        <f t="shared" si="2"/>
        <v>209.67565547330761</v>
      </c>
      <c r="G4">
        <f t="shared" si="3"/>
        <v>213.34415800812479</v>
      </c>
      <c r="H4">
        <f t="shared" si="4"/>
        <v>1.4275814925514505E-4</v>
      </c>
      <c r="I4">
        <f t="shared" si="5"/>
        <v>2.0052843680734211E-3</v>
      </c>
      <c r="P4" t="s">
        <v>14</v>
      </c>
      <c r="Q4">
        <v>62.15</v>
      </c>
    </row>
    <row r="5" spans="1:17" x14ac:dyDescent="0.35">
      <c r="A5">
        <v>74000</v>
      </c>
      <c r="B5">
        <v>304.3</v>
      </c>
      <c r="C5">
        <v>291.5</v>
      </c>
      <c r="D5">
        <f t="shared" si="0"/>
        <v>152.15</v>
      </c>
      <c r="E5">
        <f t="shared" si="1"/>
        <v>145.75</v>
      </c>
      <c r="F5">
        <f t="shared" si="2"/>
        <v>158.79786546680921</v>
      </c>
      <c r="G5">
        <f t="shared" si="3"/>
        <v>161.44202032212016</v>
      </c>
      <c r="H5">
        <f t="shared" si="4"/>
        <v>1.9090641873228994E-3</v>
      </c>
      <c r="I5">
        <f t="shared" si="5"/>
        <v>1.1591525552863764E-2</v>
      </c>
      <c r="P5" t="s">
        <v>15</v>
      </c>
      <c r="Q5">
        <v>62.5</v>
      </c>
    </row>
    <row r="6" spans="1:17" x14ac:dyDescent="0.35">
      <c r="A6">
        <v>81000</v>
      </c>
      <c r="B6">
        <v>224.6</v>
      </c>
      <c r="C6">
        <v>211.1</v>
      </c>
      <c r="D6">
        <f t="shared" si="0"/>
        <v>112.3</v>
      </c>
      <c r="E6">
        <f t="shared" si="1"/>
        <v>105.55</v>
      </c>
      <c r="F6">
        <f>$Q$4*SQRT(1+((A6-$Q$6)^2*(($Q$1*$Q$3)/($Q$8*($Q$4)^2))^2))</f>
        <v>124.81815378117669</v>
      </c>
      <c r="G6">
        <f t="shared" si="3"/>
        <v>126.74335246500074</v>
      </c>
      <c r="H6">
        <f t="shared" si="4"/>
        <v>1.2425705386934117E-2</v>
      </c>
      <c r="I6">
        <f t="shared" si="5"/>
        <v>4.0316502218377272E-2</v>
      </c>
      <c r="P6" t="s">
        <v>16</v>
      </c>
      <c r="Q6">
        <v>101000</v>
      </c>
    </row>
    <row r="7" spans="1:17" x14ac:dyDescent="0.35">
      <c r="A7">
        <v>91000</v>
      </c>
      <c r="B7">
        <v>158.1</v>
      </c>
      <c r="C7">
        <v>140.30000000000001</v>
      </c>
      <c r="D7">
        <f t="shared" si="0"/>
        <v>79.05</v>
      </c>
      <c r="E7">
        <f t="shared" si="1"/>
        <v>70.150000000000006</v>
      </c>
      <c r="F7">
        <f t="shared" si="2"/>
        <v>82.412740236782369</v>
      </c>
      <c r="G7">
        <f t="shared" si="3"/>
        <v>83.34060744029199</v>
      </c>
      <c r="H7">
        <f t="shared" si="4"/>
        <v>1.8096012699950371E-3</v>
      </c>
      <c r="I7">
        <f t="shared" si="5"/>
        <v>3.5356904920448178E-2</v>
      </c>
      <c r="P7" t="s">
        <v>17</v>
      </c>
      <c r="Q7">
        <v>101000</v>
      </c>
    </row>
    <row r="8" spans="1:17" x14ac:dyDescent="0.35">
      <c r="A8">
        <v>101000</v>
      </c>
      <c r="B8">
        <v>124.3</v>
      </c>
      <c r="C8">
        <v>125</v>
      </c>
      <c r="D8">
        <f t="shared" si="0"/>
        <v>62.15</v>
      </c>
      <c r="E8">
        <f t="shared" si="1"/>
        <v>62.5</v>
      </c>
      <c r="F8">
        <f t="shared" si="2"/>
        <v>62.15</v>
      </c>
      <c r="G8">
        <f t="shared" si="3"/>
        <v>62.5</v>
      </c>
      <c r="H8">
        <f t="shared" si="4"/>
        <v>0</v>
      </c>
      <c r="I8">
        <f t="shared" si="5"/>
        <v>0</v>
      </c>
      <c r="P8" t="s">
        <v>2</v>
      </c>
      <c r="Q8">
        <f>PI()</f>
        <v>3.1415926535897931</v>
      </c>
    </row>
    <row r="9" spans="1:17" x14ac:dyDescent="0.35">
      <c r="A9">
        <v>113000</v>
      </c>
      <c r="B9">
        <v>202.2</v>
      </c>
      <c r="C9">
        <v>222.9</v>
      </c>
      <c r="D9">
        <f t="shared" si="0"/>
        <v>101.1</v>
      </c>
      <c r="E9">
        <f t="shared" si="1"/>
        <v>111.45</v>
      </c>
      <c r="F9">
        <f>$Q$4*SQRT(1+((A9-$Q$6)^2*(($Q$1*$Q$3)/($Q$8*($Q$4)^2))^2))</f>
        <v>89.892848129330787</v>
      </c>
      <c r="G9">
        <f t="shared" si="3"/>
        <v>91.010965613294474</v>
      </c>
      <c r="H9">
        <f t="shared" si="4"/>
        <v>1.2288198075594213E-2</v>
      </c>
      <c r="I9">
        <f t="shared" si="5"/>
        <v>3.3632612456175368E-2</v>
      </c>
    </row>
    <row r="10" spans="1:17" x14ac:dyDescent="0.35">
      <c r="A10">
        <v>127000</v>
      </c>
      <c r="B10">
        <v>321.60000000000002</v>
      </c>
      <c r="C10">
        <v>359.2</v>
      </c>
      <c r="D10">
        <f t="shared" si="0"/>
        <v>160.80000000000001</v>
      </c>
      <c r="E10">
        <f t="shared" si="1"/>
        <v>179.6</v>
      </c>
      <c r="F10">
        <f t="shared" si="2"/>
        <v>153.83194184741703</v>
      </c>
      <c r="G10">
        <f t="shared" si="3"/>
        <v>156.37340021875178</v>
      </c>
      <c r="H10">
        <f t="shared" si="4"/>
        <v>1.8778091205113336E-3</v>
      </c>
      <c r="I10">
        <f t="shared" si="5"/>
        <v>1.672471048625377E-2</v>
      </c>
    </row>
    <row r="11" spans="1:17" x14ac:dyDescent="0.35">
      <c r="A11">
        <v>145000</v>
      </c>
      <c r="B11">
        <v>489.4</v>
      </c>
      <c r="C11">
        <v>530.6</v>
      </c>
      <c r="D11">
        <f t="shared" si="0"/>
        <v>244.7</v>
      </c>
      <c r="E11">
        <f t="shared" si="1"/>
        <v>265.3</v>
      </c>
      <c r="F11">
        <f t="shared" si="2"/>
        <v>246.11512697226217</v>
      </c>
      <c r="G11">
        <f t="shared" si="3"/>
        <v>250.49783749023919</v>
      </c>
      <c r="H11">
        <f t="shared" si="4"/>
        <v>3.344435915748051E-5</v>
      </c>
      <c r="I11">
        <f t="shared" si="5"/>
        <v>3.1129764548404148E-3</v>
      </c>
    </row>
    <row r="12" spans="1:17" x14ac:dyDescent="0.35">
      <c r="A12">
        <v>157000</v>
      </c>
      <c r="B12">
        <v>624.20000000000005</v>
      </c>
      <c r="C12">
        <v>682.8</v>
      </c>
      <c r="D12">
        <f t="shared" si="0"/>
        <v>312.10000000000002</v>
      </c>
      <c r="E12">
        <f t="shared" si="1"/>
        <v>341.4</v>
      </c>
      <c r="F12">
        <f t="shared" si="2"/>
        <v>309.39215045730742</v>
      </c>
      <c r="G12">
        <f t="shared" si="3"/>
        <v>314.99531547229157</v>
      </c>
      <c r="H12">
        <f t="shared" si="4"/>
        <v>7.5276864693612247E-5</v>
      </c>
      <c r="I12">
        <f t="shared" si="5"/>
        <v>5.9818419297620086E-3</v>
      </c>
    </row>
    <row r="13" spans="1:17" x14ac:dyDescent="0.35">
      <c r="A13">
        <v>174000</v>
      </c>
      <c r="B13">
        <v>799.4</v>
      </c>
      <c r="C13">
        <v>853.2</v>
      </c>
      <c r="D13">
        <f t="shared" si="0"/>
        <v>399.7</v>
      </c>
      <c r="E13">
        <f t="shared" si="1"/>
        <v>426.6</v>
      </c>
      <c r="F13">
        <f t="shared" si="2"/>
        <v>399.95209179380691</v>
      </c>
      <c r="G13">
        <f t="shared" si="3"/>
        <v>407.27907011957183</v>
      </c>
      <c r="H13">
        <f t="shared" si="4"/>
        <v>3.9778565788735927E-7</v>
      </c>
      <c r="I13">
        <f t="shared" si="5"/>
        <v>2.0512299381585369E-3</v>
      </c>
    </row>
    <row r="14" spans="1:17" x14ac:dyDescent="0.35">
      <c r="A14">
        <v>183000</v>
      </c>
      <c r="B14">
        <v>920</v>
      </c>
      <c r="C14">
        <v>964.4</v>
      </c>
      <c r="D14">
        <f t="shared" si="0"/>
        <v>460</v>
      </c>
      <c r="E14">
        <f t="shared" si="1"/>
        <v>482.2</v>
      </c>
      <c r="F14">
        <f t="shared" si="2"/>
        <v>448.13450594020338</v>
      </c>
      <c r="G14">
        <f t="shared" si="3"/>
        <v>456.37261803735902</v>
      </c>
      <c r="H14">
        <f t="shared" si="4"/>
        <v>6.6535892855892637E-4</v>
      </c>
      <c r="I14">
        <f t="shared" si="5"/>
        <v>2.8688402054842656E-3</v>
      </c>
    </row>
    <row r="15" spans="1:17" x14ac:dyDescent="0.35">
      <c r="A15">
        <v>193000</v>
      </c>
      <c r="B15">
        <v>1014.7</v>
      </c>
      <c r="C15">
        <v>1062.5999999999999</v>
      </c>
      <c r="D15">
        <f t="shared" si="0"/>
        <v>507.35</v>
      </c>
      <c r="E15">
        <f t="shared" si="1"/>
        <v>531.29999999999995</v>
      </c>
      <c r="F15">
        <f t="shared" si="2"/>
        <v>501.79005930997238</v>
      </c>
      <c r="G15">
        <f t="shared" si="3"/>
        <v>511.03976915546059</v>
      </c>
      <c r="H15">
        <f t="shared" si="4"/>
        <v>1.2009501707233452E-4</v>
      </c>
      <c r="I15">
        <f t="shared" si="5"/>
        <v>1.4541497968699917E-3</v>
      </c>
    </row>
    <row r="16" spans="1:17" x14ac:dyDescent="0.35">
      <c r="A16">
        <v>207000</v>
      </c>
      <c r="B16">
        <v>1161.3</v>
      </c>
      <c r="C16">
        <v>1222.5</v>
      </c>
      <c r="D16">
        <f t="shared" si="0"/>
        <v>580.65</v>
      </c>
      <c r="E16">
        <f t="shared" si="1"/>
        <v>611.25</v>
      </c>
      <c r="F16">
        <f t="shared" si="2"/>
        <v>577.05434777390076</v>
      </c>
      <c r="G16">
        <f t="shared" si="3"/>
        <v>587.71932374165942</v>
      </c>
      <c r="H16">
        <f t="shared" si="4"/>
        <v>3.8346567828432591E-5</v>
      </c>
      <c r="I16">
        <f t="shared" si="5"/>
        <v>1.4819415447070439E-3</v>
      </c>
    </row>
    <row r="17" spans="1:9" x14ac:dyDescent="0.35">
      <c r="A17">
        <v>231000</v>
      </c>
      <c r="B17">
        <v>1435</v>
      </c>
      <c r="C17">
        <v>1492.6</v>
      </c>
      <c r="D17">
        <f t="shared" si="0"/>
        <v>717.5</v>
      </c>
      <c r="E17">
        <f t="shared" si="1"/>
        <v>746.3</v>
      </c>
      <c r="F17">
        <f t="shared" si="2"/>
        <v>706.33116759327368</v>
      </c>
      <c r="G17">
        <f t="shared" si="3"/>
        <v>719.42060534804546</v>
      </c>
      <c r="H17">
        <f t="shared" si="4"/>
        <v>2.4231022317530162E-4</v>
      </c>
      <c r="I17">
        <f t="shared" si="5"/>
        <v>1.2972153657907577E-3</v>
      </c>
    </row>
    <row r="22" spans="1:9" x14ac:dyDescent="0.35">
      <c r="G22" t="s">
        <v>5</v>
      </c>
      <c r="H22" s="3">
        <f>SUM(H2:H17)</f>
        <v>3.2039047475876971E-2</v>
      </c>
      <c r="I22" s="3">
        <f>SUM(I2:I17)</f>
        <v>0.16045087891032303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M²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Hussein TALEB</dc:creator>
  <cp:lastModifiedBy>Hussein TALEB</cp:lastModifiedBy>
  <dcterms:created xsi:type="dcterms:W3CDTF">2022-04-11T16:07:30Z</dcterms:created>
  <dcterms:modified xsi:type="dcterms:W3CDTF">2023-05-22T12:07:45Z</dcterms:modified>
</cp:coreProperties>
</file>